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frei" sheetId="1" r:id="rId1"/>
  </sheets>
  <definedNames/>
  <calcPr fullCalcOnLoad="1"/>
</workbook>
</file>

<file path=xl/sharedStrings.xml><?xml version="1.0" encoding="utf-8"?>
<sst xmlns="http://schemas.openxmlformats.org/spreadsheetml/2006/main" count="60" uniqueCount="50">
  <si>
    <t xml:space="preserve"> I. Berechnung der Versicherungssumme</t>
  </si>
  <si>
    <t>A.</t>
  </si>
  <si>
    <t>B.</t>
  </si>
  <si>
    <t>Auf der sicheren Seite sind Sie, wenn Ihre Versicherungssumme mindestens einen Wert erreicht, der nach folgendem Muster errechnet wurde:</t>
  </si>
  <si>
    <t>Bitte nur die rot umrandeten Felder ausfüllen bzw. ankreuzen!</t>
  </si>
  <si>
    <t>Grundfläche</t>
  </si>
  <si>
    <t>720 €  bei gehobener Ausstattung</t>
  </si>
  <si>
    <t>800 €  oder mehr bei höherwertiger</t>
  </si>
  <si>
    <t>Versicherungssumme</t>
  </si>
  <si>
    <t xml:space="preserve">           Ausstattung</t>
  </si>
  <si>
    <t>m²</t>
  </si>
  <si>
    <t>X</t>
  </si>
  <si>
    <t>€</t>
  </si>
  <si>
    <t>=</t>
  </si>
  <si>
    <t>Wollen Sie Ihre Einbauküche mit versichern, schlagen Sie den Neuwert der obigen Versicherungssumme zu</t>
  </si>
  <si>
    <t>Die Einbauküche sollten Sie versichern, wenn Sie sie als Mieter oder Wohnungseigentümer auf eigene Kosten eingebracht haben.</t>
  </si>
  <si>
    <t>Sind Sie Hauseigentümer ist die Küche in der Regel bei der Wohngebäudeversicherung versichert, jedoch nicht bei Schäden durch Einbruch oder Vandalismus.</t>
  </si>
  <si>
    <t>Wert der Einbauküche auf volle Tausend Euro gerundet</t>
  </si>
  <si>
    <t>Ihre Versicherungssumme</t>
  </si>
  <si>
    <t>Gewünschte Zusatzversicherungen:</t>
  </si>
  <si>
    <t>Wohnung</t>
  </si>
  <si>
    <t>Haus</t>
  </si>
  <si>
    <t>Ceranfeld</t>
  </si>
  <si>
    <t>%</t>
  </si>
  <si>
    <t>Wenn Sie Fragen zu diesen Berechnungen oder sonstige Fragen haben, wenden Sie sich bitte an die unter "Kontakt" angegebenen Adressen bzw. Telefonnummern!</t>
  </si>
  <si>
    <t>Pflichtfeld 1</t>
  </si>
  <si>
    <t xml:space="preserve">Entschädigung erhöhen auf </t>
  </si>
  <si>
    <t>in Quadratmetern</t>
  </si>
  <si>
    <t>©</t>
  </si>
  <si>
    <t>Vers.-Steuer</t>
  </si>
  <si>
    <t>Pflichtfeld 2</t>
  </si>
  <si>
    <t>(max. 200.000 €)</t>
  </si>
  <si>
    <t>680 €  bei schlichter Ausstattung</t>
  </si>
  <si>
    <t>Ihrer Wohnung / Ihres Hauses</t>
  </si>
  <si>
    <t>HLF-BR -11/2021-Br</t>
  </si>
  <si>
    <t>(aufgerundet auf 1.000 Euro)</t>
  </si>
  <si>
    <t>II. Berechnung des Beitrags</t>
  </si>
  <si>
    <t>Nettobeitrag</t>
  </si>
  <si>
    <t>Bruttobeitrag</t>
  </si>
  <si>
    <t>über 20 % der Versicherungssumme hinaus, max. 50 %</t>
  </si>
  <si>
    <t>Gesamt-Versicherungsbeitrag</t>
  </si>
  <si>
    <r>
      <t xml:space="preserve">Ihr Grundbeitrag </t>
    </r>
    <r>
      <rPr>
        <b/>
        <sz val="10"/>
        <rFont val="Arial"/>
        <family val="2"/>
      </rPr>
      <t>(ohne Extras inkl. Versicherungssteuer)</t>
    </r>
  </si>
  <si>
    <t>1. Glasversicherung (Bitte ankreuzen!)</t>
  </si>
  <si>
    <t>2. Fahrrad-Zusatzversicherung</t>
  </si>
  <si>
    <t>3. Wertsachen</t>
  </si>
  <si>
    <t>Die Erhöhung auf über 1 % der Versicherungssumme ist nur möglich, wenn die Versicherungssumme</t>
  </si>
  <si>
    <t>mindestens 620 € pro m² Wohnfläche beträgt (s.o.)!</t>
  </si>
  <si>
    <t>Ihr Fahrrad ist bis 260 € in dem Grundbeitrag versichert.</t>
  </si>
  <si>
    <t>Neuwert des Fahrrades (bis 10 % der Versicherungssumme höchstens 8.000 €, bei max. 2 Fahrrädern zu je 4.000 €)</t>
  </si>
  <si>
    <r>
      <t xml:space="preserve">Sie berechnen Ihre Versicherungssumme, indem Sie Ihren Hausrat in der Wertetabelle (siehe Dokumente) zusammenstellen oder einfach schätzen. Teilen Sie die Versicherungssumme durch die Quadratmeterzahl Ihrer Wohnung bzw. Ihres Hauses. Diese Zahl tragen Sie in das Pflichtfeld 2 (Ausstattung) ein. </t>
    </r>
    <r>
      <rPr>
        <b/>
        <sz val="12"/>
        <rFont val="Arial"/>
        <family val="2"/>
      </rPr>
      <t>Wenn Sie jedoch zu einer Versicherungssumme gelangen, die unter den Erfahrungssätzen der Versicherungsbranche liegt, kann es passieren, dass Sie in einem Schadensfall Abzüge wegen Unterversicherung in Kauf nehmen müssen.</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</si>
</sst>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quot;€&quot;_-;\-* #,##0\ &quot;€&quot;_-;_-* &quot;-&quot;??\ &quot;€&quot;_-;_-@_-"/>
    <numFmt numFmtId="167" formatCode="#,##0.00\ &quot;€&quot;"/>
    <numFmt numFmtId="168" formatCode="_-* #,##0\ _€_-;\-* #,##0\ _€_-;_-* &quot;-&quot;??\ _€_-;_-@_-"/>
  </numFmts>
  <fonts count="48">
    <font>
      <sz val="10"/>
      <name val="Arial"/>
      <family val="0"/>
    </font>
    <font>
      <sz val="14"/>
      <name val="Arial"/>
      <family val="2"/>
    </font>
    <font>
      <b/>
      <sz val="12"/>
      <name val="Arial"/>
      <family val="2"/>
    </font>
    <font>
      <sz val="12"/>
      <name val="Arial"/>
      <family val="2"/>
    </font>
    <font>
      <sz val="8"/>
      <name val="Arial"/>
      <family val="2"/>
    </font>
    <font>
      <b/>
      <sz val="10"/>
      <name val="Arial"/>
      <family val="2"/>
    </font>
    <font>
      <b/>
      <sz val="9"/>
      <color indexed="10"/>
      <name val="Arial"/>
      <family val="2"/>
    </font>
    <font>
      <sz val="16"/>
      <name val="Arial"/>
      <family val="2"/>
    </font>
    <font>
      <b/>
      <sz val="8"/>
      <name val="Arial"/>
      <family val="2"/>
    </font>
    <font>
      <b/>
      <sz val="10"/>
      <color indexed="10"/>
      <name val="Arial"/>
      <family val="2"/>
    </font>
    <font>
      <b/>
      <sz val="16"/>
      <name val="Arial"/>
      <family val="2"/>
    </font>
    <font>
      <b/>
      <sz val="14"/>
      <name val="Arial"/>
      <family val="2"/>
    </font>
    <font>
      <b/>
      <sz val="8"/>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color indexed="10"/>
      </left>
      <right style="medium">
        <color indexed="10"/>
      </right>
      <top style="medium">
        <color indexed="10"/>
      </top>
      <bottom style="medium">
        <color indexed="10"/>
      </bottom>
    </border>
    <border>
      <left style="thin"/>
      <right style="thin"/>
      <top style="thin"/>
      <bottom style="double"/>
    </border>
    <border>
      <left>
        <color indexed="63"/>
      </left>
      <right>
        <color indexed="63"/>
      </right>
      <top>
        <color indexed="63"/>
      </top>
      <bottom style="thin"/>
    </border>
    <border>
      <left style="thin">
        <color indexed="10"/>
      </left>
      <right style="thin">
        <color indexed="10"/>
      </right>
      <top style="thin">
        <color indexed="10"/>
      </top>
      <bottom style="thin">
        <color indexed="10"/>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color indexed="10"/>
      </left>
      <right style="thin">
        <color indexed="10"/>
      </right>
      <top>
        <color indexed="63"/>
      </top>
      <bottom style="thin">
        <color indexed="10"/>
      </bottom>
    </border>
    <border>
      <left>
        <color indexed="63"/>
      </left>
      <right style="thin"/>
      <top style="thin"/>
      <bottom style="thin"/>
    </border>
    <border>
      <left>
        <color indexed="63"/>
      </left>
      <right>
        <color indexed="63"/>
      </right>
      <top>
        <color indexed="63"/>
      </top>
      <bottom style="thin">
        <color rgb="FFFF0000"/>
      </bottom>
    </border>
    <border>
      <left>
        <color indexed="63"/>
      </left>
      <right style="thin">
        <color indexed="10"/>
      </right>
      <top>
        <color indexed="63"/>
      </top>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4"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165"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91">
    <xf numFmtId="0" fontId="0" fillId="0" borderId="0" xfId="0" applyAlignment="1">
      <alignment/>
    </xf>
    <xf numFmtId="0" fontId="0" fillId="0" borderId="0" xfId="0" applyAlignment="1" applyProtection="1">
      <alignment/>
      <protection/>
    </xf>
    <xf numFmtId="0" fontId="4" fillId="0" borderId="0" xfId="0" applyFont="1" applyAlignment="1" applyProtection="1">
      <alignment horizontal="justify" wrapText="1"/>
      <protection/>
    </xf>
    <xf numFmtId="0" fontId="4" fillId="0" borderId="0" xfId="0" applyFont="1" applyBorder="1" applyAlignment="1" applyProtection="1">
      <alignment/>
      <protection/>
    </xf>
    <xf numFmtId="0" fontId="0" fillId="0" borderId="0" xfId="0" applyBorder="1" applyAlignment="1" applyProtection="1">
      <alignment/>
      <protection/>
    </xf>
    <xf numFmtId="0" fontId="7" fillId="0" borderId="10" xfId="0" applyFont="1" applyFill="1" applyBorder="1" applyAlignment="1" applyProtection="1">
      <alignment horizontal="center" wrapText="1"/>
      <protection locked="0"/>
    </xf>
    <xf numFmtId="0" fontId="7" fillId="0" borderId="0" xfId="0" applyFont="1" applyBorder="1" applyAlignment="1" applyProtection="1">
      <alignment horizontal="center" wrapText="1"/>
      <protection/>
    </xf>
    <xf numFmtId="166" fontId="7" fillId="0" borderId="0" xfId="45" applyNumberFormat="1" applyFont="1" applyFill="1" applyBorder="1" applyAlignment="1" applyProtection="1">
      <alignment horizontal="right" wrapText="1"/>
      <protection/>
    </xf>
    <xf numFmtId="0" fontId="0" fillId="0" borderId="0" xfId="0" applyAlignment="1">
      <alignment horizontal="center"/>
    </xf>
    <xf numFmtId="0" fontId="8" fillId="0" borderId="0" xfId="0" applyFont="1" applyFill="1" applyBorder="1" applyAlignment="1" applyProtection="1">
      <alignment horizontal="center" vertical="center" wrapText="1"/>
      <protection/>
    </xf>
    <xf numFmtId="0" fontId="9" fillId="0" borderId="0" xfId="0" applyFont="1" applyAlignment="1" applyProtection="1">
      <alignment wrapText="1"/>
      <protection/>
    </xf>
    <xf numFmtId="0" fontId="4" fillId="0" borderId="0" xfId="0" applyFont="1" applyAlignment="1" applyProtection="1">
      <alignment/>
      <protection/>
    </xf>
    <xf numFmtId="0" fontId="2" fillId="0" borderId="0" xfId="0" applyFont="1" applyBorder="1" applyAlignment="1" applyProtection="1">
      <alignment/>
      <protection/>
    </xf>
    <xf numFmtId="0" fontId="0" fillId="0" borderId="0" xfId="0" applyFill="1" applyAlignment="1" applyProtection="1">
      <alignment/>
      <protection/>
    </xf>
    <xf numFmtId="166" fontId="7" fillId="0" borderId="11" xfId="45" applyNumberFormat="1" applyFont="1" applyFill="1" applyBorder="1" applyAlignment="1" applyProtection="1">
      <alignment horizontal="right" wrapText="1"/>
      <protection/>
    </xf>
    <xf numFmtId="0" fontId="9" fillId="0" borderId="12" xfId="0" applyFont="1" applyFill="1" applyBorder="1" applyAlignment="1" applyProtection="1">
      <alignment wrapText="1"/>
      <protection/>
    </xf>
    <xf numFmtId="0" fontId="1" fillId="0" borderId="0" xfId="0" applyFont="1" applyAlignment="1" applyProtection="1">
      <alignment/>
      <protection/>
    </xf>
    <xf numFmtId="44" fontId="7" fillId="0" borderId="0" xfId="45" applyFont="1" applyFill="1" applyBorder="1" applyAlignment="1" applyProtection="1">
      <alignment horizontal="right"/>
      <protection/>
    </xf>
    <xf numFmtId="0" fontId="9" fillId="0" borderId="0" xfId="0" applyFont="1" applyFill="1" applyAlignment="1" applyProtection="1">
      <alignment vertical="center"/>
      <protection/>
    </xf>
    <xf numFmtId="0" fontId="5" fillId="0" borderId="0" xfId="0" applyFont="1" applyFill="1" applyBorder="1" applyAlignment="1" applyProtection="1">
      <alignment/>
      <protection/>
    </xf>
    <xf numFmtId="168" fontId="7" fillId="0" borderId="13" xfId="47" applyNumberFormat="1" applyFont="1" applyFill="1" applyBorder="1" applyAlignment="1" applyProtection="1">
      <alignment horizontal="center" wrapText="1"/>
      <protection locked="0"/>
    </xf>
    <xf numFmtId="44" fontId="0" fillId="0" borderId="0" xfId="45" applyFont="1" applyAlignment="1" applyProtection="1">
      <alignment/>
      <protection/>
    </xf>
    <xf numFmtId="0" fontId="0" fillId="0" borderId="0" xfId="0" applyFill="1" applyBorder="1" applyAlignment="1" applyProtection="1">
      <alignment/>
      <protection/>
    </xf>
    <xf numFmtId="1" fontId="7" fillId="0" borderId="13" xfId="0" applyNumberFormat="1" applyFont="1" applyFill="1" applyBorder="1" applyAlignment="1" applyProtection="1">
      <alignment horizontal="center" wrapText="1"/>
      <protection locked="0"/>
    </xf>
    <xf numFmtId="0" fontId="0" fillId="0" borderId="14" xfId="0" applyBorder="1" applyAlignment="1" applyProtection="1">
      <alignment/>
      <protection/>
    </xf>
    <xf numFmtId="0" fontId="2" fillId="0" borderId="0" xfId="0" applyFont="1" applyBorder="1" applyAlignment="1" applyProtection="1">
      <alignment vertical="top"/>
      <protection/>
    </xf>
    <xf numFmtId="0" fontId="4" fillId="0" borderId="0" xfId="0" applyFont="1" applyBorder="1" applyAlignment="1" applyProtection="1">
      <alignment horizontal="left" wrapText="1"/>
      <protection/>
    </xf>
    <xf numFmtId="0" fontId="5" fillId="0" borderId="0" xfId="0" applyFont="1" applyBorder="1" applyAlignment="1" applyProtection="1">
      <alignment/>
      <protection/>
    </xf>
    <xf numFmtId="6" fontId="4" fillId="0" borderId="0" xfId="0" applyNumberFormat="1" applyFont="1" applyBorder="1" applyAlignment="1" applyProtection="1">
      <alignment/>
      <protection/>
    </xf>
    <xf numFmtId="6" fontId="4" fillId="0" borderId="0" xfId="0" applyNumberFormat="1" applyFont="1" applyBorder="1" applyAlignment="1" applyProtection="1">
      <alignment/>
      <protection/>
    </xf>
    <xf numFmtId="0" fontId="0" fillId="0" borderId="0" xfId="0" applyAlignment="1" applyProtection="1">
      <alignment horizontal="center"/>
      <protection/>
    </xf>
    <xf numFmtId="14" fontId="0" fillId="0" borderId="0" xfId="0" applyNumberFormat="1" applyAlignment="1" applyProtection="1">
      <alignment/>
      <protection/>
    </xf>
    <xf numFmtId="0" fontId="10" fillId="0" borderId="15" xfId="0" applyFont="1" applyFill="1" applyBorder="1" applyAlignment="1" applyProtection="1">
      <alignment/>
      <protection/>
    </xf>
    <xf numFmtId="0" fontId="10" fillId="0" borderId="16" xfId="0" applyFont="1" applyFill="1" applyBorder="1" applyAlignment="1" applyProtection="1">
      <alignment/>
      <protection/>
    </xf>
    <xf numFmtId="0" fontId="9" fillId="0" borderId="0" xfId="0" applyFont="1" applyFill="1" applyAlignment="1" applyProtection="1">
      <alignment vertical="center" wrapText="1"/>
      <protection/>
    </xf>
    <xf numFmtId="0" fontId="0" fillId="0" borderId="0" xfId="0" applyFont="1" applyAlignment="1" applyProtection="1">
      <alignment horizontal="center" vertical="center"/>
      <protection/>
    </xf>
    <xf numFmtId="44" fontId="3" fillId="0" borderId="17" xfId="0" applyNumberFormat="1" applyFont="1" applyFill="1" applyBorder="1" applyAlignment="1" applyProtection="1">
      <alignment vertical="center"/>
      <protection/>
    </xf>
    <xf numFmtId="44" fontId="3" fillId="0" borderId="0" xfId="45" applyFont="1" applyFill="1" applyBorder="1" applyAlignment="1" applyProtection="1">
      <alignment horizontal="right"/>
      <protection/>
    </xf>
    <xf numFmtId="0" fontId="1" fillId="0" borderId="13" xfId="0" applyFont="1" applyFill="1" applyBorder="1" applyAlignment="1" applyProtection="1">
      <alignment horizontal="center"/>
      <protection locked="0"/>
    </xf>
    <xf numFmtId="44" fontId="3" fillId="0" borderId="0" xfId="45" applyFont="1" applyFill="1" applyBorder="1" applyAlignment="1" applyProtection="1">
      <alignment horizontal="center" vertical="center"/>
      <protection/>
    </xf>
    <xf numFmtId="0" fontId="1" fillId="0" borderId="18" xfId="0" applyFont="1" applyFill="1" applyBorder="1" applyAlignment="1" applyProtection="1">
      <alignment horizontal="center"/>
      <protection locked="0"/>
    </xf>
    <xf numFmtId="44" fontId="3" fillId="0" borderId="0" xfId="0" applyNumberFormat="1" applyFont="1" applyBorder="1" applyAlignment="1" applyProtection="1">
      <alignment/>
      <protection/>
    </xf>
    <xf numFmtId="44" fontId="3" fillId="0" borderId="0" xfId="0" applyNumberFormat="1" applyFont="1" applyAlignment="1" applyProtection="1">
      <alignment/>
      <protection/>
    </xf>
    <xf numFmtId="44" fontId="11" fillId="0" borderId="17" xfId="45" applyNumberFormat="1" applyFont="1" applyFill="1" applyBorder="1" applyAlignment="1" applyProtection="1">
      <alignment horizontal="right" wrapText="1"/>
      <protection/>
    </xf>
    <xf numFmtId="44" fontId="7" fillId="0" borderId="0" xfId="45" applyFont="1" applyFill="1" applyBorder="1" applyAlignment="1" applyProtection="1">
      <alignment horizontal="center" vertical="center"/>
      <protection/>
    </xf>
    <xf numFmtId="44" fontId="10" fillId="0" borderId="11" xfId="45" applyFont="1" applyFill="1" applyBorder="1" applyAlignment="1" applyProtection="1">
      <alignment horizontal="right"/>
      <protection/>
    </xf>
    <xf numFmtId="44" fontId="2" fillId="0" borderId="19" xfId="45" applyFont="1" applyFill="1" applyBorder="1" applyAlignment="1" applyProtection="1">
      <alignment horizontal="right"/>
      <protection/>
    </xf>
    <xf numFmtId="44" fontId="2" fillId="0" borderId="16" xfId="45" applyFont="1" applyFill="1" applyBorder="1" applyAlignment="1" applyProtection="1">
      <alignment horizontal="right"/>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0" xfId="0" applyFont="1" applyAlignment="1" applyProtection="1">
      <alignment horizontal="center" vertical="center"/>
      <protection/>
    </xf>
    <xf numFmtId="44" fontId="3" fillId="0" borderId="0" xfId="45" applyFont="1" applyFill="1" applyBorder="1" applyAlignment="1" applyProtection="1">
      <alignment horizontal="right" vertical="center"/>
      <protection/>
    </xf>
    <xf numFmtId="44" fontId="3" fillId="0" borderId="0" xfId="0" applyNumberFormat="1" applyFont="1" applyBorder="1" applyAlignment="1" applyProtection="1">
      <alignment vertical="center" wrapText="1"/>
      <protection/>
    </xf>
    <xf numFmtId="44" fontId="7" fillId="0" borderId="0" xfId="45" applyFont="1" applyFill="1" applyBorder="1" applyAlignment="1" applyProtection="1">
      <alignment horizontal="right" vertical="center"/>
      <protection/>
    </xf>
    <xf numFmtId="0" fontId="9"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justify" wrapText="1"/>
      <protection/>
    </xf>
    <xf numFmtId="0" fontId="4" fillId="0" borderId="0" xfId="0" applyFont="1" applyBorder="1" applyAlignment="1" applyProtection="1">
      <alignment horizontal="left"/>
      <protection/>
    </xf>
    <xf numFmtId="0" fontId="4" fillId="0" borderId="0" xfId="0" applyFont="1" applyBorder="1" applyAlignment="1" applyProtection="1">
      <alignment horizontal="left" vertical="center"/>
      <protection/>
    </xf>
    <xf numFmtId="0" fontId="1" fillId="0" borderId="0" xfId="0" applyFont="1" applyBorder="1" applyAlignment="1" applyProtection="1">
      <alignment/>
      <protection/>
    </xf>
    <xf numFmtId="0" fontId="0" fillId="0" borderId="20" xfId="0" applyBorder="1" applyAlignment="1" applyProtection="1">
      <alignment/>
      <protection/>
    </xf>
    <xf numFmtId="0" fontId="0" fillId="0" borderId="0" xfId="0" applyFont="1" applyAlignment="1">
      <alignment/>
    </xf>
    <xf numFmtId="0" fontId="5" fillId="0" borderId="0" xfId="0" applyFont="1" applyAlignment="1" applyProtection="1">
      <alignment vertical="center"/>
      <protection/>
    </xf>
    <xf numFmtId="0" fontId="0" fillId="0" borderId="0" xfId="0" applyFont="1" applyAlignment="1" applyProtection="1">
      <alignment/>
      <protection/>
    </xf>
    <xf numFmtId="0" fontId="0" fillId="0" borderId="0" xfId="0" applyAlignment="1" applyProtection="1">
      <alignment vertical="top"/>
      <protection/>
    </xf>
    <xf numFmtId="0" fontId="0" fillId="0" borderId="0" xfId="0" applyAlignment="1">
      <alignment vertical="top"/>
    </xf>
    <xf numFmtId="0" fontId="5" fillId="0" borderId="0" xfId="0" applyFont="1" applyAlignment="1" applyProtection="1">
      <alignment wrapText="1"/>
      <protection/>
    </xf>
    <xf numFmtId="0" fontId="10" fillId="0" borderId="0" xfId="0" applyFont="1" applyBorder="1" applyAlignment="1" applyProtection="1">
      <alignment/>
      <protection/>
    </xf>
    <xf numFmtId="0" fontId="9" fillId="0" borderId="12" xfId="0" applyFont="1" applyFill="1" applyBorder="1" applyAlignment="1" applyProtection="1">
      <alignment wrapText="1"/>
      <protection/>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9" xfId="0" applyFont="1" applyBorder="1" applyAlignment="1" applyProtection="1">
      <alignment horizontal="center"/>
      <protection/>
    </xf>
    <xf numFmtId="0" fontId="10" fillId="0" borderId="12" xfId="0" applyFont="1" applyFill="1" applyBorder="1" applyAlignment="1" applyProtection="1">
      <alignment horizontal="left"/>
      <protection/>
    </xf>
    <xf numFmtId="0" fontId="12" fillId="0" borderId="21"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wrapText="1"/>
      <protection/>
    </xf>
    <xf numFmtId="0" fontId="9" fillId="0" borderId="0" xfId="0" applyFont="1" applyFill="1" applyAlignment="1" applyProtection="1">
      <alignment/>
      <protection/>
    </xf>
    <xf numFmtId="0" fontId="0" fillId="0" borderId="0" xfId="0" applyFont="1" applyAlignment="1" applyProtection="1">
      <alignment vertical="top" wrapText="1"/>
      <protection/>
    </xf>
    <xf numFmtId="0" fontId="2" fillId="0" borderId="0" xfId="0" applyFont="1" applyBorder="1" applyAlignment="1" applyProtection="1">
      <alignment/>
      <protection/>
    </xf>
    <xf numFmtId="166" fontId="7" fillId="0" borderId="22" xfId="45" applyNumberFormat="1" applyFont="1" applyFill="1" applyBorder="1" applyAlignment="1" applyProtection="1">
      <alignment/>
      <protection locked="0"/>
    </xf>
    <xf numFmtId="166" fontId="7" fillId="0" borderId="23" xfId="45" applyNumberFormat="1" applyFont="1" applyFill="1" applyBorder="1" applyAlignment="1" applyProtection="1">
      <alignment/>
      <protection locked="0"/>
    </xf>
    <xf numFmtId="0" fontId="6" fillId="0" borderId="0" xfId="0" applyFont="1" applyFill="1" applyAlignment="1" applyProtection="1">
      <alignment/>
      <protection/>
    </xf>
    <xf numFmtId="0" fontId="9" fillId="0" borderId="0" xfId="0" applyFont="1" applyAlignment="1" applyProtection="1">
      <alignment wrapText="1"/>
      <protection/>
    </xf>
    <xf numFmtId="0" fontId="4" fillId="0" borderId="0"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Border="1" applyAlignment="1" applyProtection="1">
      <alignment/>
      <protection/>
    </xf>
    <xf numFmtId="0" fontId="9" fillId="0" borderId="0" xfId="0" applyFont="1" applyFill="1" applyAlignment="1" applyProtection="1">
      <alignment wrapText="1"/>
      <protection/>
    </xf>
    <xf numFmtId="0" fontId="3" fillId="0" borderId="0" xfId="0" applyFont="1" applyAlignment="1" applyProtection="1">
      <alignment vertical="top" wrapText="1"/>
      <protection/>
    </xf>
    <xf numFmtId="0" fontId="3" fillId="0" borderId="0" xfId="0" applyFont="1" applyBorder="1" applyAlignment="1" applyProtection="1">
      <alignment horizontal="justify" wrapText="1"/>
      <protection/>
    </xf>
    <xf numFmtId="0" fontId="4" fillId="0" borderId="0" xfId="0" applyFont="1" applyBorder="1" applyAlignment="1" applyProtection="1">
      <alignment horizontal="justify" wrapText="1"/>
      <protection/>
    </xf>
    <xf numFmtId="0" fontId="2" fillId="0" borderId="0" xfId="0" applyFont="1" applyBorder="1" applyAlignment="1" applyProtection="1">
      <alignment horizontal="justify" wrapText="1"/>
      <protection/>
    </xf>
    <xf numFmtId="0" fontId="6" fillId="0" borderId="0" xfId="0" applyFont="1" applyBorder="1" applyAlignment="1" applyProtection="1">
      <alignment/>
      <protection/>
    </xf>
    <xf numFmtId="0" fontId="47" fillId="0" borderId="0" xfId="0" applyFont="1" applyBorder="1" applyAlignment="1" applyProtection="1">
      <alignment horizontal="center" wrapText="1"/>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6"/>
  <sheetViews>
    <sheetView showGridLines="0" tabSelected="1" zoomScalePageLayoutView="0" workbookViewId="0" topLeftCell="A1">
      <pane ySplit="11595" topLeftCell="A40" activePane="topLeft" state="split"/>
      <selection pane="topLeft" activeCell="B12" sqref="B12"/>
      <selection pane="bottomLeft" activeCell="B40" sqref="B40:E40"/>
    </sheetView>
  </sheetViews>
  <sheetFormatPr defaultColWidth="11.421875" defaultRowHeight="12.75"/>
  <cols>
    <col min="1" max="1" width="3.7109375" style="0" customWidth="1"/>
    <col min="2" max="2" width="22.421875" style="0" customWidth="1"/>
    <col min="3" max="3" width="7.00390625" style="0" customWidth="1"/>
    <col min="4" max="4" width="13.140625" style="0" customWidth="1"/>
    <col min="5" max="5" width="20.00390625" style="0" customWidth="1"/>
    <col min="6" max="6" width="16.00390625" style="0" customWidth="1"/>
    <col min="7" max="7" width="13.140625" style="0" customWidth="1"/>
    <col min="8" max="8" width="18.7109375" style="0" customWidth="1"/>
  </cols>
  <sheetData>
    <row r="1" spans="1:10" ht="18">
      <c r="A1" s="68" t="s">
        <v>0</v>
      </c>
      <c r="B1" s="69"/>
      <c r="C1" s="69"/>
      <c r="D1" s="69"/>
      <c r="E1" s="69"/>
      <c r="F1" s="69"/>
      <c r="G1" s="69"/>
      <c r="H1" s="70"/>
      <c r="I1" s="1"/>
      <c r="J1" s="1"/>
    </row>
    <row r="2" spans="1:10" ht="12.75">
      <c r="A2" s="24"/>
      <c r="B2" s="24"/>
      <c r="C2" s="24"/>
      <c r="D2" s="24"/>
      <c r="E2" s="24"/>
      <c r="F2" s="24"/>
      <c r="G2" s="24"/>
      <c r="H2" s="24"/>
      <c r="I2" s="1"/>
      <c r="J2" s="1"/>
    </row>
    <row r="3" spans="1:10" ht="90.75" customHeight="1">
      <c r="A3" s="25" t="s">
        <v>1</v>
      </c>
      <c r="B3" s="86" t="s">
        <v>49</v>
      </c>
      <c r="C3" s="86"/>
      <c r="D3" s="86"/>
      <c r="E3" s="86"/>
      <c r="F3" s="86"/>
      <c r="G3" s="86"/>
      <c r="H3" s="86"/>
      <c r="I3" s="1"/>
      <c r="J3" s="1"/>
    </row>
    <row r="4" spans="1:10" ht="15.75" customHeight="1">
      <c r="A4" s="25"/>
      <c r="B4" s="4"/>
      <c r="C4" s="26"/>
      <c r="D4" s="26"/>
      <c r="E4" s="87"/>
      <c r="F4" s="87"/>
      <c r="G4" s="26"/>
      <c r="H4" s="4"/>
      <c r="I4" s="2"/>
      <c r="J4" s="1"/>
    </row>
    <row r="5" spans="1:10" ht="30.75" customHeight="1">
      <c r="A5" s="25" t="s">
        <v>2</v>
      </c>
      <c r="B5" s="88" t="s">
        <v>3</v>
      </c>
      <c r="C5" s="88"/>
      <c r="D5" s="88"/>
      <c r="E5" s="88"/>
      <c r="F5" s="88"/>
      <c r="G5" s="88"/>
      <c r="H5" s="88"/>
      <c r="I5" s="1"/>
      <c r="J5" s="1"/>
    </row>
    <row r="6" spans="1:10" ht="13.5" customHeight="1">
      <c r="A6" s="25"/>
      <c r="B6" s="55"/>
      <c r="C6" s="55"/>
      <c r="D6" s="55"/>
      <c r="E6" s="55"/>
      <c r="F6" s="55"/>
      <c r="G6" s="55"/>
      <c r="H6" s="55"/>
      <c r="I6" s="1"/>
      <c r="J6" s="1"/>
    </row>
    <row r="7" spans="1:10" ht="12.75">
      <c r="A7" s="4"/>
      <c r="B7" s="4"/>
      <c r="C7" s="27" t="s">
        <v>4</v>
      </c>
      <c r="D7" s="4"/>
      <c r="E7" s="4"/>
      <c r="F7" s="4"/>
      <c r="G7" s="4"/>
      <c r="H7" s="90" t="str">
        <f>IF(H12+H20&gt;200000,"Die HLF versichert nur bis 200.000 €"," ")</f>
        <v> </v>
      </c>
      <c r="I7" s="1"/>
      <c r="J7" s="1"/>
    </row>
    <row r="8" spans="1:10" ht="12.75">
      <c r="A8" s="89">
        <f>IF(B12&lt;0,"Geben Sie eine Zahl größer als Null ein!","")</f>
      </c>
      <c r="B8" s="89"/>
      <c r="C8" s="89"/>
      <c r="D8" s="89"/>
      <c r="E8" s="82" t="s">
        <v>32</v>
      </c>
      <c r="F8" s="82"/>
      <c r="G8" s="82"/>
      <c r="H8" s="90"/>
      <c r="I8" s="1"/>
      <c r="J8" s="1"/>
    </row>
    <row r="9" spans="1:10" ht="12.75">
      <c r="A9" s="4"/>
      <c r="B9" s="81" t="s">
        <v>5</v>
      </c>
      <c r="C9" s="81"/>
      <c r="D9" s="28"/>
      <c r="E9" s="82" t="s">
        <v>6</v>
      </c>
      <c r="F9" s="82"/>
      <c r="G9" s="3"/>
      <c r="H9" s="56" t="s">
        <v>8</v>
      </c>
      <c r="I9" s="1"/>
      <c r="J9" s="1"/>
    </row>
    <row r="10" spans="1:10" ht="12.75">
      <c r="A10" s="4"/>
      <c r="B10" s="81" t="s">
        <v>33</v>
      </c>
      <c r="C10" s="81"/>
      <c r="D10" s="29"/>
      <c r="E10" s="82" t="s">
        <v>7</v>
      </c>
      <c r="F10" s="82"/>
      <c r="G10" s="4"/>
      <c r="H10" s="57" t="s">
        <v>31</v>
      </c>
      <c r="I10" s="1"/>
      <c r="J10" s="1"/>
    </row>
    <row r="11" spans="1:10" ht="12.75" customHeight="1" thickBot="1">
      <c r="A11" s="4"/>
      <c r="B11" s="81" t="s">
        <v>27</v>
      </c>
      <c r="C11" s="81"/>
      <c r="D11" s="4"/>
      <c r="E11" s="83" t="s">
        <v>9</v>
      </c>
      <c r="F11" s="83"/>
      <c r="G11" s="4"/>
      <c r="H11" s="56" t="s">
        <v>35</v>
      </c>
      <c r="I11" s="1"/>
      <c r="J11" s="1"/>
    </row>
    <row r="12" spans="1:12" ht="21" thickBot="1">
      <c r="A12" s="1"/>
      <c r="B12" s="5"/>
      <c r="C12" s="6" t="s">
        <v>10</v>
      </c>
      <c r="D12" s="6" t="s">
        <v>11</v>
      </c>
      <c r="E12" s="5"/>
      <c r="F12" s="6" t="s">
        <v>12</v>
      </c>
      <c r="G12" s="6" t="s">
        <v>13</v>
      </c>
      <c r="H12" s="7">
        <f>MAX(0,ROUNDUP(B12*E12,-3))</f>
        <v>0</v>
      </c>
      <c r="I12" s="1"/>
      <c r="J12" s="1"/>
      <c r="L12" s="8"/>
    </row>
    <row r="13" spans="1:12" ht="12.75" customHeight="1">
      <c r="A13" s="1"/>
      <c r="B13" s="9" t="s">
        <v>25</v>
      </c>
      <c r="C13" s="6"/>
      <c r="D13" s="6"/>
      <c r="E13" s="9" t="s">
        <v>30</v>
      </c>
      <c r="F13" s="6"/>
      <c r="G13" s="6"/>
      <c r="H13" s="7"/>
      <c r="I13" s="1"/>
      <c r="J13" s="1"/>
      <c r="L13" s="8"/>
    </row>
    <row r="14" spans="1:12" ht="12.75" customHeight="1">
      <c r="A14" s="1"/>
      <c r="B14" s="84">
        <f>IF(E12=0,"",IF(E12&lt;620,"Ihre Versicherungssumme liegt unter den Erfahrungssätzen der Versicherungsbranche. Beachten Sie bitte den letzten Satz oben unter Abschnitt A!",""))</f>
      </c>
      <c r="C14" s="84"/>
      <c r="D14" s="84"/>
      <c r="E14" s="84"/>
      <c r="F14" s="84"/>
      <c r="G14" s="84"/>
      <c r="H14" s="84"/>
      <c r="I14" s="10"/>
      <c r="J14" s="1"/>
      <c r="L14" s="8"/>
    </row>
    <row r="15" spans="1:10" ht="12.75" customHeight="1">
      <c r="A15" s="1"/>
      <c r="B15" s="84"/>
      <c r="C15" s="84"/>
      <c r="D15" s="84"/>
      <c r="E15" s="84"/>
      <c r="F15" s="84"/>
      <c r="G15" s="84"/>
      <c r="H15" s="84"/>
      <c r="I15" s="10"/>
      <c r="J15" s="1"/>
    </row>
    <row r="16" spans="1:10" s="64" customFormat="1" ht="25.5" customHeight="1">
      <c r="A16" s="85" t="s">
        <v>14</v>
      </c>
      <c r="B16" s="85"/>
      <c r="C16" s="85"/>
      <c r="D16" s="85"/>
      <c r="E16" s="85"/>
      <c r="F16" s="85"/>
      <c r="G16" s="85"/>
      <c r="H16" s="85"/>
      <c r="I16" s="63"/>
      <c r="J16" s="63"/>
    </row>
    <row r="17" spans="1:10" ht="12.75">
      <c r="A17" s="1"/>
      <c r="B17" s="62" t="s">
        <v>15</v>
      </c>
      <c r="C17" s="11"/>
      <c r="D17" s="1"/>
      <c r="E17" s="1"/>
      <c r="F17" s="1"/>
      <c r="G17" s="1"/>
      <c r="H17" s="1"/>
      <c r="I17" s="1"/>
      <c r="J17" s="1"/>
    </row>
    <row r="18" spans="1:10" ht="30" customHeight="1">
      <c r="A18" s="1"/>
      <c r="B18" s="75" t="s">
        <v>16</v>
      </c>
      <c r="C18" s="75"/>
      <c r="D18" s="75"/>
      <c r="E18" s="75"/>
      <c r="F18" s="75"/>
      <c r="G18" s="75"/>
      <c r="H18" s="75"/>
      <c r="I18" s="1"/>
      <c r="J18" s="1"/>
    </row>
    <row r="19" spans="1:10" ht="15.75">
      <c r="A19" s="76" t="s">
        <v>17</v>
      </c>
      <c r="B19" s="76"/>
      <c r="C19" s="76"/>
      <c r="D19" s="76"/>
      <c r="E19" s="76"/>
      <c r="F19" s="76"/>
      <c r="G19" s="76"/>
      <c r="H19" s="4"/>
      <c r="I19" s="1"/>
      <c r="J19" s="1"/>
    </row>
    <row r="20" spans="1:10" ht="20.25">
      <c r="A20" s="12"/>
      <c r="B20" s="77">
        <v>0</v>
      </c>
      <c r="C20" s="78"/>
      <c r="D20" s="12"/>
      <c r="E20" s="12"/>
      <c r="F20" s="12"/>
      <c r="G20" s="12"/>
      <c r="H20" s="7">
        <f>IF(H12=0,0,MAX(0,ROUNDUP(B20,-3)))</f>
        <v>0</v>
      </c>
      <c r="I20" s="1"/>
      <c r="J20" s="1"/>
    </row>
    <row r="21" spans="1:10" ht="12.75">
      <c r="A21" s="79">
        <f>IF(B20&lt;0,"Geben Sie eine Zahl größer als Null ein!","")</f>
      </c>
      <c r="B21" s="79"/>
      <c r="C21" s="79"/>
      <c r="D21" s="79"/>
      <c r="E21" s="1"/>
      <c r="F21" s="1"/>
      <c r="G21" s="1"/>
      <c r="H21" s="13"/>
      <c r="I21" s="1"/>
      <c r="J21" s="1"/>
    </row>
    <row r="22" spans="1:10" ht="21" thickBot="1">
      <c r="A22" s="66" t="s">
        <v>18</v>
      </c>
      <c r="B22" s="66"/>
      <c r="C22" s="66"/>
      <c r="D22" s="66"/>
      <c r="E22" s="66"/>
      <c r="F22" s="66"/>
      <c r="G22" s="66"/>
      <c r="H22" s="14">
        <f>IF(H12+H20&gt;200000,0,H12+H20)</f>
        <v>0</v>
      </c>
      <c r="I22" s="1"/>
      <c r="J22" s="1"/>
    </row>
    <row r="23" spans="1:10" ht="13.5" thickTop="1">
      <c r="A23" s="67"/>
      <c r="B23" s="67"/>
      <c r="C23" s="67"/>
      <c r="D23" s="67"/>
      <c r="E23" s="67"/>
      <c r="F23" s="67"/>
      <c r="G23" s="67"/>
      <c r="H23" s="15"/>
      <c r="I23" s="1"/>
      <c r="J23" s="1"/>
    </row>
    <row r="24" spans="1:10" ht="18">
      <c r="A24" s="68" t="s">
        <v>36</v>
      </c>
      <c r="B24" s="69"/>
      <c r="C24" s="69"/>
      <c r="D24" s="69"/>
      <c r="E24" s="69"/>
      <c r="F24" s="69"/>
      <c r="G24" s="69"/>
      <c r="H24" s="70"/>
      <c r="I24" s="1"/>
      <c r="J24" s="1"/>
    </row>
    <row r="25" spans="1:10" ht="12.75">
      <c r="A25" s="1"/>
      <c r="B25" s="1"/>
      <c r="C25" s="1"/>
      <c r="D25" s="1"/>
      <c r="E25" s="1"/>
      <c r="F25" s="50" t="s">
        <v>37</v>
      </c>
      <c r="G25" s="35" t="s">
        <v>29</v>
      </c>
      <c r="H25" s="50" t="s">
        <v>38</v>
      </c>
      <c r="I25" s="1"/>
      <c r="J25" s="1"/>
    </row>
    <row r="26" spans="1:10" ht="20.25">
      <c r="A26" s="71" t="s">
        <v>41</v>
      </c>
      <c r="B26" s="71"/>
      <c r="C26" s="71"/>
      <c r="D26" s="71"/>
      <c r="E26" s="71"/>
      <c r="F26" s="43">
        <f>IF(H22=0,0,(IF(H12+H20&gt;200000,0,MAX(17.22,H22*1.03/1000))))</f>
        <v>0</v>
      </c>
      <c r="G26" s="36">
        <f>0.1615*F26</f>
        <v>0</v>
      </c>
      <c r="H26" s="43">
        <f>F26+G26</f>
        <v>0</v>
      </c>
      <c r="I26" s="1"/>
      <c r="J26" s="1"/>
    </row>
    <row r="27" spans="1:10" ht="12.75">
      <c r="A27" s="1"/>
      <c r="B27" s="1"/>
      <c r="C27" s="1"/>
      <c r="D27" s="1"/>
      <c r="E27" s="1"/>
      <c r="F27" s="1"/>
      <c r="G27" s="1"/>
      <c r="H27" s="1"/>
      <c r="I27" s="1"/>
      <c r="J27" s="1"/>
    </row>
    <row r="28" spans="1:10" ht="18">
      <c r="A28" s="16" t="s">
        <v>19</v>
      </c>
      <c r="B28" s="1"/>
      <c r="C28" s="1"/>
      <c r="D28" s="1"/>
      <c r="E28" s="1"/>
      <c r="F28" s="1"/>
      <c r="G28" s="1"/>
      <c r="H28" s="1"/>
      <c r="I28" s="1"/>
      <c r="J28" s="1"/>
    </row>
    <row r="29" spans="1:10" ht="18">
      <c r="A29" s="16"/>
      <c r="B29" s="1"/>
      <c r="C29" s="1"/>
      <c r="D29" s="1"/>
      <c r="E29" s="1"/>
      <c r="F29" s="1"/>
      <c r="G29" s="1"/>
      <c r="H29" s="1"/>
      <c r="I29" s="1"/>
      <c r="J29" s="1"/>
    </row>
    <row r="30" spans="1:10" ht="18">
      <c r="A30" s="58" t="s">
        <v>42</v>
      </c>
      <c r="B30" s="4"/>
      <c r="C30" s="59"/>
      <c r="D30" s="4"/>
      <c r="E30" s="1"/>
      <c r="F30" s="49" t="s">
        <v>37</v>
      </c>
      <c r="G30" s="48" t="s">
        <v>29</v>
      </c>
      <c r="H30" s="49" t="s">
        <v>38</v>
      </c>
      <c r="I30" s="1"/>
      <c r="J30" s="1"/>
    </row>
    <row r="31" spans="1:10" ht="21" customHeight="1">
      <c r="A31" s="16"/>
      <c r="B31" s="72">
        <f>IF(C31=0,"",IF(C32=0,"","Wünschen Sie eine Glasversicherung für eine  Wohnung ODER ein Haus?"))</f>
      </c>
      <c r="C31" s="40"/>
      <c r="D31" s="16" t="s">
        <v>20</v>
      </c>
      <c r="F31" s="51">
        <f>IF(H22=0,0,IF(C31="",0,IF(C32&lt;&gt;0,0,17.23)))</f>
        <v>0</v>
      </c>
      <c r="G31" s="52">
        <f>F31*0.19</f>
        <v>0</v>
      </c>
      <c r="H31" s="53">
        <f>IF(H22=0,0,IF(C31="",0,IF(C32&lt;&gt;0,0,20.5)))</f>
        <v>0</v>
      </c>
      <c r="I31" s="1"/>
      <c r="J31" s="1"/>
    </row>
    <row r="32" spans="1:10" ht="20.25">
      <c r="A32" s="16"/>
      <c r="B32" s="72"/>
      <c r="C32" s="38"/>
      <c r="D32" s="16" t="s">
        <v>21</v>
      </c>
      <c r="E32" s="60"/>
      <c r="F32" s="39">
        <f>IF(H22=0,0,IF(C32="",0,IF(C31&lt;&gt;0,0,25.8)))</f>
        <v>0</v>
      </c>
      <c r="G32" s="52">
        <f>F32*0.19</f>
        <v>0</v>
      </c>
      <c r="H32" s="44">
        <f>F32+G32</f>
        <v>0</v>
      </c>
      <c r="I32" s="1"/>
      <c r="J32" s="1"/>
    </row>
    <row r="33" spans="1:10" ht="21" customHeight="1">
      <c r="A33" s="1"/>
      <c r="B33" s="34"/>
      <c r="C33" s="38"/>
      <c r="D33" s="16" t="s">
        <v>22</v>
      </c>
      <c r="F33" s="51">
        <f>IF(H22=0,0,IF(C33="",0,IF(AND(C31=0,C32=0),0,8.655)))</f>
        <v>0</v>
      </c>
      <c r="G33" s="52">
        <f>F33*0.19</f>
        <v>0</v>
      </c>
      <c r="H33" s="53">
        <f>F33+G33</f>
        <v>0</v>
      </c>
      <c r="I33" s="1"/>
      <c r="J33" s="1"/>
    </row>
    <row r="34" spans="1:10" ht="21.75" customHeight="1">
      <c r="A34" s="18">
        <f>IF(C33=0,"",IF(C31&lt;&gt;0,"",(IF(C32&lt;&gt;0,"","Nicht möglich! Es muss zusätzlich Haus oder Wohnung angekreuzt sein!"))))</f>
      </c>
      <c r="B34" s="18"/>
      <c r="C34" s="18"/>
      <c r="D34" s="18"/>
      <c r="E34" s="18"/>
      <c r="F34" s="18"/>
      <c r="G34" s="18"/>
      <c r="H34" s="18"/>
      <c r="I34" s="1"/>
      <c r="J34" s="1"/>
    </row>
    <row r="35" spans="1:10" ht="18">
      <c r="A35" s="58" t="s">
        <v>43</v>
      </c>
      <c r="B35" s="4"/>
      <c r="C35" s="4"/>
      <c r="D35" s="4"/>
      <c r="F35" s="1"/>
      <c r="G35" s="1"/>
      <c r="H35" s="1"/>
      <c r="I35" s="1"/>
      <c r="J35" s="1"/>
    </row>
    <row r="36" spans="1:10" ht="18">
      <c r="A36" s="58"/>
      <c r="B36" s="19" t="s">
        <v>45</v>
      </c>
      <c r="C36" s="4"/>
      <c r="D36" s="4"/>
      <c r="E36" s="19"/>
      <c r="F36" s="1"/>
      <c r="G36" s="1"/>
      <c r="H36" s="1"/>
      <c r="I36" s="1"/>
      <c r="J36" s="1"/>
    </row>
    <row r="37" spans="1:10" ht="18">
      <c r="A37" s="16"/>
      <c r="B37" s="61" t="s">
        <v>46</v>
      </c>
      <c r="C37" s="1"/>
      <c r="D37" s="1"/>
      <c r="E37" s="1"/>
      <c r="F37" s="1"/>
      <c r="G37" s="1"/>
      <c r="H37" s="1"/>
      <c r="I37" s="1"/>
      <c r="J37" s="1"/>
    </row>
    <row r="38" spans="1:10" ht="12.75">
      <c r="A38" s="1"/>
      <c r="B38" s="62" t="s">
        <v>47</v>
      </c>
      <c r="C38" s="1"/>
      <c r="D38" s="1"/>
      <c r="E38" s="1"/>
      <c r="F38" s="1"/>
      <c r="G38" s="1"/>
      <c r="H38" s="1"/>
      <c r="I38" s="1"/>
      <c r="J38" s="1"/>
    </row>
    <row r="39" spans="1:10" ht="12.75">
      <c r="A39" s="1"/>
      <c r="B39" s="62" t="s">
        <v>48</v>
      </c>
      <c r="C39" s="1"/>
      <c r="D39" s="1"/>
      <c r="E39" s="1"/>
      <c r="F39" s="1"/>
      <c r="G39" s="1"/>
      <c r="H39" s="1"/>
      <c r="I39" s="1"/>
      <c r="J39" s="1"/>
    </row>
    <row r="40" spans="1:10" ht="25.5" customHeight="1">
      <c r="A40" s="1"/>
      <c r="B40" s="80">
        <f>IF(H22=0,"",IF(E12&lt;620,"Eine Fahrradzusatzversicherung ist bei Ihnen nur bis 1 % der Versicherungssumme möglich!",""))</f>
      </c>
      <c r="C40" s="80"/>
      <c r="D40" s="80"/>
      <c r="E40" s="80"/>
      <c r="F40" s="49" t="s">
        <v>37</v>
      </c>
      <c r="G40" s="48" t="s">
        <v>29</v>
      </c>
      <c r="H40" s="49" t="s">
        <v>38</v>
      </c>
      <c r="J40" s="1"/>
    </row>
    <row r="41" spans="1:10" ht="20.25" customHeight="1">
      <c r="A41" s="1"/>
      <c r="B41" s="20"/>
      <c r="C41" s="6" t="s">
        <v>12</v>
      </c>
      <c r="D41" s="73">
        <f>IF(H22=0,"",IF(B41&gt;8000,"Obergrenze ist 8000 €.",IF(B41&gt;0.1*H22,"Über 10 % der Versicherungssumme","")))</f>
      </c>
      <c r="E41" s="73"/>
      <c r="F41" s="37">
        <f>IF(B42="",IF(B41&gt;H22*0.1,0,(IF(B41&lt;=260,0,IF(H22=0,0,IF(B41&gt;8000,0,(MIN(B41,H22*0.1,8000)-260)/100*2.58))))),0)</f>
        <v>0</v>
      </c>
      <c r="G41" s="41">
        <f>0.1615*F41</f>
        <v>0</v>
      </c>
      <c r="H41" s="17">
        <f>F41+G41</f>
        <v>0</v>
      </c>
      <c r="I41" s="21"/>
      <c r="J41" s="1"/>
    </row>
    <row r="42" spans="1:10" ht="12.75" customHeight="1">
      <c r="A42" s="1"/>
      <c r="B42" s="74">
        <f>IF(B41&lt;=260,"",IF(E12&gt;=620,"",IF(B41&gt;0.01*H22,"Ihr Wert ist zu hoch!","")))</f>
      </c>
      <c r="C42" s="74"/>
      <c r="D42" s="54"/>
      <c r="E42" s="1"/>
      <c r="F42" s="1"/>
      <c r="G42" s="1"/>
      <c r="H42" s="22"/>
      <c r="I42" s="1"/>
      <c r="J42" s="1"/>
    </row>
    <row r="43" spans="1:10" ht="18.75" customHeight="1">
      <c r="A43" s="58" t="s">
        <v>44</v>
      </c>
      <c r="B43" s="4"/>
      <c r="C43" s="1"/>
      <c r="D43" s="1" t="s">
        <v>39</v>
      </c>
      <c r="E43" s="1"/>
      <c r="F43" s="1"/>
      <c r="G43" s="1"/>
      <c r="H43" s="22"/>
      <c r="I43" s="1"/>
      <c r="J43" s="1"/>
    </row>
    <row r="44" spans="1:10" ht="12.75">
      <c r="A44" s="1"/>
      <c r="B44" s="1" t="s">
        <v>26</v>
      </c>
      <c r="C44" s="1"/>
      <c r="D44" s="73">
        <f>IF(B45=0,"",(IF(B45=25,"",IF(B45=30,"",IF(B45=35,"",IF(B45=40,"",IF(B45=45,"",IF(B45=50,"","Bitte nur 25, 30, 35, 40, 45 oder 50 einsetzen!"))))))))</f>
      </c>
      <c r="E44" s="73"/>
      <c r="F44" s="1"/>
      <c r="G44" s="1"/>
      <c r="H44" s="22"/>
      <c r="I44" s="1"/>
      <c r="J44" s="1"/>
    </row>
    <row r="45" spans="1:10" ht="20.25">
      <c r="A45" s="1"/>
      <c r="B45" s="23"/>
      <c r="C45" s="6" t="s">
        <v>23</v>
      </c>
      <c r="D45" s="73"/>
      <c r="E45" s="73"/>
      <c r="F45" s="37">
        <f>H45/1.1615</f>
        <v>0</v>
      </c>
      <c r="G45" s="42">
        <f>F45*0.1615</f>
        <v>0</v>
      </c>
      <c r="H45" s="17">
        <f>IF(B45=0,0,IF(D44&lt;&gt;"",0,(B45-20)*0.01*H22/1000*5))</f>
        <v>0</v>
      </c>
      <c r="I45" s="1"/>
      <c r="J45" s="1"/>
    </row>
    <row r="46" spans="1:10" ht="12.75">
      <c r="A46" s="1"/>
      <c r="B46" s="1"/>
      <c r="C46" s="1"/>
      <c r="D46" s="1"/>
      <c r="E46" s="1"/>
      <c r="F46" s="1"/>
      <c r="G46" s="1"/>
      <c r="H46" s="22"/>
      <c r="I46" s="1"/>
      <c r="J46" s="1"/>
    </row>
    <row r="47" spans="1:10" ht="12.75">
      <c r="A47" s="1"/>
      <c r="B47" s="1"/>
      <c r="C47" s="1"/>
      <c r="D47" s="1"/>
      <c r="E47" s="1"/>
      <c r="F47" s="1"/>
      <c r="G47" s="1"/>
      <c r="H47" s="1"/>
      <c r="I47" s="1"/>
      <c r="J47" s="1"/>
    </row>
    <row r="48" spans="1:10" ht="12.75">
      <c r="A48" s="1"/>
      <c r="B48" s="1"/>
      <c r="C48" s="1"/>
      <c r="D48" s="1"/>
      <c r="E48" s="1"/>
      <c r="F48" s="50" t="s">
        <v>37</v>
      </c>
      <c r="G48" s="35" t="s">
        <v>29</v>
      </c>
      <c r="H48" s="50" t="s">
        <v>38</v>
      </c>
      <c r="I48" s="1"/>
      <c r="J48" s="1"/>
    </row>
    <row r="49" spans="1:10" ht="20.25">
      <c r="A49" s="32" t="s">
        <v>40</v>
      </c>
      <c r="B49" s="33"/>
      <c r="C49" s="33"/>
      <c r="D49" s="33"/>
      <c r="E49" s="33"/>
      <c r="F49" s="47">
        <f>F26+F31+F32+F33+F41+F45</f>
        <v>0</v>
      </c>
      <c r="G49" s="46">
        <f>G26+G31+G32+G33+G41+G45</f>
        <v>0</v>
      </c>
      <c r="H49" s="45">
        <f>H26+H31+H32+H33+H41+H45</f>
        <v>0</v>
      </c>
      <c r="I49" s="1"/>
      <c r="J49" s="1"/>
    </row>
    <row r="50" spans="1:10" ht="13.5" thickTop="1">
      <c r="A50" s="1"/>
      <c r="B50" s="1"/>
      <c r="C50" s="1"/>
      <c r="D50" s="1"/>
      <c r="E50" s="1"/>
      <c r="F50" s="1"/>
      <c r="G50" s="1"/>
      <c r="H50" s="1"/>
      <c r="I50" s="1"/>
      <c r="J50" s="1"/>
    </row>
    <row r="51" spans="1:10" ht="25.5" customHeight="1">
      <c r="A51" s="65" t="s">
        <v>24</v>
      </c>
      <c r="B51" s="65"/>
      <c r="C51" s="65"/>
      <c r="D51" s="65"/>
      <c r="E51" s="65"/>
      <c r="F51" s="65"/>
      <c r="G51" s="65"/>
      <c r="H51" s="65"/>
      <c r="I51" s="1"/>
      <c r="J51" s="1"/>
    </row>
    <row r="52" spans="1:10" ht="12.75">
      <c r="A52" s="1"/>
      <c r="B52" s="1"/>
      <c r="C52" s="1"/>
      <c r="D52" s="1"/>
      <c r="E52" s="1"/>
      <c r="F52" s="1"/>
      <c r="G52" s="1"/>
      <c r="H52" s="1"/>
      <c r="I52" s="1"/>
      <c r="J52" s="1"/>
    </row>
    <row r="53" spans="1:10" ht="12.75">
      <c r="A53" s="30" t="s">
        <v>28</v>
      </c>
      <c r="B53" s="1" t="s">
        <v>34</v>
      </c>
      <c r="C53" s="1"/>
      <c r="D53" s="1"/>
      <c r="E53" s="1"/>
      <c r="F53" s="1"/>
      <c r="G53" s="1"/>
      <c r="H53" s="31">
        <f ca="1">TODAY()</f>
        <v>44544</v>
      </c>
      <c r="I53" s="1"/>
      <c r="J53" s="1"/>
    </row>
    <row r="54" spans="1:10" ht="12.75">
      <c r="A54" s="1"/>
      <c r="B54" s="1"/>
      <c r="C54" s="1"/>
      <c r="D54" s="1"/>
      <c r="E54" s="1"/>
      <c r="F54" s="1"/>
      <c r="G54" s="1"/>
      <c r="H54" s="1"/>
      <c r="I54" s="1"/>
      <c r="J54" s="1"/>
    </row>
    <row r="55" spans="1:10" ht="12.75">
      <c r="A55" s="1"/>
      <c r="B55" s="1"/>
      <c r="C55" s="1"/>
      <c r="D55" s="1"/>
      <c r="E55" s="1"/>
      <c r="F55" s="1"/>
      <c r="G55" s="1"/>
      <c r="H55" s="1"/>
      <c r="I55" s="1"/>
      <c r="J55" s="1"/>
    </row>
    <row r="56" spans="1:10" ht="12.75">
      <c r="A56" s="1"/>
      <c r="B56" s="1"/>
      <c r="C56" s="1"/>
      <c r="D56" s="1"/>
      <c r="E56" s="1"/>
      <c r="F56" s="1"/>
      <c r="G56" s="1"/>
      <c r="H56" s="1"/>
      <c r="I56" s="1"/>
      <c r="J56" s="1"/>
    </row>
  </sheetData>
  <sheetProtection password="DC0C" sheet="1" selectLockedCells="1"/>
  <mergeCells count="29">
    <mergeCell ref="A16:H16"/>
    <mergeCell ref="B9:C9"/>
    <mergeCell ref="E9:F9"/>
    <mergeCell ref="A1:H1"/>
    <mergeCell ref="B3:H3"/>
    <mergeCell ref="E4:F4"/>
    <mergeCell ref="B5:H5"/>
    <mergeCell ref="A8:D8"/>
    <mergeCell ref="E8:G8"/>
    <mergeCell ref="H7:H8"/>
    <mergeCell ref="B18:H18"/>
    <mergeCell ref="A19:G19"/>
    <mergeCell ref="B20:C20"/>
    <mergeCell ref="A21:D21"/>
    <mergeCell ref="B40:E40"/>
    <mergeCell ref="B10:C10"/>
    <mergeCell ref="E10:F10"/>
    <mergeCell ref="B11:C11"/>
    <mergeCell ref="E11:F11"/>
    <mergeCell ref="B14:H15"/>
    <mergeCell ref="A51:H51"/>
    <mergeCell ref="A22:G22"/>
    <mergeCell ref="A23:G23"/>
    <mergeCell ref="A24:H24"/>
    <mergeCell ref="A26:E26"/>
    <mergeCell ref="B31:B32"/>
    <mergeCell ref="D44:E45"/>
    <mergeCell ref="D41:E41"/>
    <mergeCell ref="B42:C42"/>
  </mergeCells>
  <printOptions horizontalCentered="1"/>
  <pageMargins left="0.5905511811023623" right="0.1968503937007874" top="0.5905511811023623" bottom="0.5118110236220472" header="0.5118110236220472" footer="0.31496062992125984"/>
  <pageSetup fitToHeight="1" fitToWidth="1" horizontalDpi="300" verticalDpi="300" orientation="portrait" paperSize="9" scale="8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Ulli Kammigan</dc:creator>
  <cp:keywords/>
  <dc:description/>
  <cp:lastModifiedBy>Sibylle Tietgen</cp:lastModifiedBy>
  <cp:lastPrinted>2021-11-02T14:08:12Z</cp:lastPrinted>
  <dcterms:created xsi:type="dcterms:W3CDTF">2008-12-29T16:19:20Z</dcterms:created>
  <dcterms:modified xsi:type="dcterms:W3CDTF">2021-12-14T10:54:24Z</dcterms:modified>
  <cp:category/>
  <cp:version/>
  <cp:contentType/>
  <cp:contentStatus/>
</cp:coreProperties>
</file>